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30" windowHeight="8670" activeTab="1"/>
  </bookViews>
  <sheets>
    <sheet name="SOP_2009" sheetId="1" r:id="rId1"/>
    <sheet name="Total_2009" sheetId="2" r:id="rId2"/>
  </sheets>
  <definedNames/>
  <calcPr fullCalcOnLoad="1"/>
</workbook>
</file>

<file path=xl/sharedStrings.xml><?xml version="1.0" encoding="utf-8"?>
<sst xmlns="http://schemas.openxmlformats.org/spreadsheetml/2006/main" count="122" uniqueCount="43">
  <si>
    <t>Exhibit _</t>
  </si>
  <si>
    <t>Maine Public Service Company</t>
  </si>
  <si>
    <t>TY2009 Monthly Coincident Peaks</t>
  </si>
  <si>
    <t>SOP CPs - kW</t>
  </si>
  <si>
    <t>FERC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</si>
  <si>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</si>
  <si>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</si>
  <si>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</si>
  <si>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</si>
  <si>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</si>
  <si>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</si>
  <si>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</si>
  <si>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</si>
  <si>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</si>
  <si>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</si>
  <si>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</si>
  <si>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</si>
  <si>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</si>
  <si>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excludes</t>
  </si>
  <si>
    <t>Average</t>
  </si>
  <si>
    <t>D2</t>
  </si>
  <si>
    <t>Rate</t>
  </si>
  <si>
    <t>HOUR17</t>
  </si>
  <si>
    <t>HOUR18</t>
  </si>
  <si>
    <t>HOUR19</t>
  </si>
  <si>
    <t>HOUR11</t>
  </si>
  <si>
    <t>HOUR14</t>
  </si>
  <si>
    <t>HOUR12</t>
  </si>
  <si>
    <t>A</t>
  </si>
  <si>
    <t>C</t>
  </si>
  <si>
    <t>D</t>
  </si>
  <si>
    <t>ES</t>
  </si>
  <si>
    <t>EP</t>
  </si>
  <si>
    <t>EST</t>
  </si>
  <si>
    <t>EPT</t>
  </si>
  <si>
    <t>ST</t>
  </si>
  <si>
    <t>HT</t>
  </si>
  <si>
    <t>SL_T</t>
  </si>
  <si>
    <t>Total</t>
  </si>
  <si>
    <t>Small</t>
  </si>
  <si>
    <t>Medium</t>
  </si>
  <si>
    <t>Large</t>
  </si>
  <si>
    <t>Total CPs - kW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</si>
</sst>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7">
    <font>
      <sz val="10"/>
      <color indexed="8"/>
      <name val="MS Sans Serif"/>
      <family val="0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left"/>
    </xf>
    <xf numFmtId="1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 wrapText="1"/>
    </xf>
    <xf numFmtId="3" fontId="0" fillId="35" borderId="0" xfId="0" applyNumberFormat="1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PageLayoutView="0" workbookViewId="0" topLeftCell="D1">
      <selection activeCell="A1" sqref="A1"/>
    </sheetView>
  </sheetViews>
  <sheetFormatPr defaultColWidth="9.140625" defaultRowHeight="12.75"/>
  <cols>
    <col min="1" max="1" width="7.28125" style="1" customWidth="1"/>
    <col min="2" max="2" width="2.28125" style="1" customWidth="1"/>
    <col min="3" max="3" width="14.0039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5.421875" style="1" customWidth="1"/>
    <col min="18" max="16384" width="9.140625" style="1" customWidth="1"/>
  </cols>
  <sheetData>
    <row r="1" ht="12" customHeight="1">
      <c r="N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ht="12.75">
      <c r="U5" s="4"/>
    </row>
    <row r="6" spans="3:19" ht="12.75">
      <c r="C6" s="5">
        <v>2009</v>
      </c>
      <c r="D6" s="5">
        <v>2009</v>
      </c>
      <c r="E6" s="5">
        <v>2009</v>
      </c>
      <c r="F6" s="5">
        <v>2009</v>
      </c>
      <c r="G6" s="5">
        <v>2009</v>
      </c>
      <c r="H6" s="5">
        <v>2009</v>
      </c>
      <c r="I6" s="5">
        <v>2009</v>
      </c>
      <c r="J6" s="5">
        <v>2009</v>
      </c>
      <c r="K6" s="5">
        <v>2009</v>
      </c>
      <c r="L6" s="5">
        <v>2009</v>
      </c>
      <c r="M6" s="5">
        <v>2009</v>
      </c>
      <c r="N6" s="5">
        <v>2009</v>
      </c>
      <c r="O6" s="5">
        <v>2009</v>
      </c>
      <c r="P6" s="6"/>
      <c r="Q6" s="7"/>
      <c r="R6" s="5">
        <v>2009</v>
      </c>
      <c r="S6" s="6" t="s">
        <v>4</v>
      </c>
    </row>
    <row r="7" spans="3:19" ht="12.75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3:19" ht="12.75">
      <c r="C8" s="6">
        <v>7</v>
      </c>
      <c r="D8" s="6">
        <v>4</v>
      </c>
      <c r="E8" s="6">
        <v>4</v>
      </c>
      <c r="F8" s="6">
        <v>13</v>
      </c>
      <c r="G8" s="6">
        <v>29</v>
      </c>
      <c r="H8" s="6">
        <v>25</v>
      </c>
      <c r="I8" s="6">
        <v>29</v>
      </c>
      <c r="J8" s="6">
        <v>18</v>
      </c>
      <c r="K8" s="6">
        <v>29</v>
      </c>
      <c r="L8" s="6">
        <v>22</v>
      </c>
      <c r="M8" s="6">
        <v>17</v>
      </c>
      <c r="N8" s="6">
        <v>17</v>
      </c>
      <c r="O8" s="6" t="s">
        <v>19</v>
      </c>
      <c r="P8" s="6"/>
      <c r="Q8" s="7"/>
      <c r="R8" s="6" t="s">
        <v>19</v>
      </c>
      <c r="S8" s="6" t="s">
        <v>20</v>
      </c>
    </row>
    <row r="9" spans="1:19" ht="13.5" customHeight="1">
      <c r="A9" s="8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25</v>
      </c>
      <c r="H9" s="9" t="s">
        <v>26</v>
      </c>
      <c r="I9" s="10" t="s">
        <v>26</v>
      </c>
      <c r="J9" s="10" t="s">
        <v>27</v>
      </c>
      <c r="K9" s="10" t="s">
        <v>25</v>
      </c>
      <c r="L9" s="10" t="s">
        <v>25</v>
      </c>
      <c r="M9" s="10" t="s">
        <v>22</v>
      </c>
      <c r="N9" s="10" t="s">
        <v>23</v>
      </c>
      <c r="O9" s="6"/>
      <c r="P9" s="6"/>
      <c r="Q9" s="7"/>
      <c r="R9" s="6"/>
      <c r="S9" s="6"/>
    </row>
    <row r="10" spans="1:19" ht="13.5" customHeight="1">
      <c r="A10" s="11" t="s">
        <v>28</v>
      </c>
      <c r="C10" s="12">
        <v>32667.3046875</v>
      </c>
      <c r="D10" s="12">
        <v>33793.72265625</v>
      </c>
      <c r="E10" s="12">
        <v>34014.28515625</v>
      </c>
      <c r="F10" s="12">
        <v>21935.189453125</v>
      </c>
      <c r="G10" s="12">
        <v>19466.1171875</v>
      </c>
      <c r="H10" s="12">
        <v>22059.236328125</v>
      </c>
      <c r="I10" s="12">
        <v>24620.24609375</v>
      </c>
      <c r="J10" s="12">
        <v>26265.626953125</v>
      </c>
      <c r="K10" s="12">
        <v>19869.783203125</v>
      </c>
      <c r="L10" s="12">
        <v>20857.10546875</v>
      </c>
      <c r="M10" s="12">
        <v>23801.478515625</v>
      </c>
      <c r="N10" s="12">
        <v>38229.48828125</v>
      </c>
      <c r="O10" s="13">
        <f aca="true" t="shared" si="0" ref="O10:O19">+AVERAGE(C10:N10)</f>
        <v>26464.96533203125</v>
      </c>
      <c r="P10" s="14">
        <f aca="true" t="shared" si="1" ref="P10:P19">+O10/$O$21</f>
        <v>0.42516810835593416</v>
      </c>
      <c r="Q10" s="15" t="s">
        <v>28</v>
      </c>
      <c r="R10" s="6">
        <f>+O10</f>
        <v>26464.96533203125</v>
      </c>
      <c r="S10" s="14">
        <f aca="true" t="shared" si="2" ref="S10:S19">+R10/$R$21</f>
        <v>0.4286334193189114</v>
      </c>
    </row>
    <row r="11" spans="1:19" ht="13.5" customHeight="1">
      <c r="A11" s="11" t="s">
        <v>29</v>
      </c>
      <c r="C11" s="12">
        <v>18797.246142105396</v>
      </c>
      <c r="D11" s="12">
        <v>15177.657927737204</v>
      </c>
      <c r="E11" s="12">
        <v>11463.673066973415</v>
      </c>
      <c r="F11" s="12">
        <v>17386.159392786118</v>
      </c>
      <c r="G11" s="12">
        <v>17926.60330287673</v>
      </c>
      <c r="H11" s="12">
        <v>16844.45853315441</v>
      </c>
      <c r="I11" s="12">
        <v>15905.397360553345</v>
      </c>
      <c r="J11" s="12">
        <v>18246.0256345443</v>
      </c>
      <c r="K11" s="12">
        <v>14491.968791503012</v>
      </c>
      <c r="L11" s="12">
        <v>17568.469032685738</v>
      </c>
      <c r="M11" s="12">
        <v>18857.600261398402</v>
      </c>
      <c r="N11" s="12">
        <v>17327.05051722824</v>
      </c>
      <c r="O11" s="13">
        <f t="shared" si="0"/>
        <v>16666.025830295526</v>
      </c>
      <c r="P11" s="14">
        <f t="shared" si="1"/>
        <v>0.26774502014940027</v>
      </c>
      <c r="Q11" s="15" t="s">
        <v>29</v>
      </c>
      <c r="R11" s="6">
        <f>+O11</f>
        <v>16666.025830295526</v>
      </c>
      <c r="S11" s="14">
        <f t="shared" si="2"/>
        <v>0.2699272622681566</v>
      </c>
    </row>
    <row r="12" spans="1:19" ht="13.5" customHeight="1">
      <c r="A12" s="11" t="s">
        <v>30</v>
      </c>
      <c r="C12" s="12">
        <v>416.8574116666045</v>
      </c>
      <c r="D12" s="12">
        <v>385.30561901569735</v>
      </c>
      <c r="E12" s="12">
        <v>439.61394417308475</v>
      </c>
      <c r="F12" s="12">
        <v>529.0107903956821</v>
      </c>
      <c r="G12" s="12">
        <v>622.3755484416697</v>
      </c>
      <c r="H12" s="12">
        <v>512.0008784666908</v>
      </c>
      <c r="I12" s="12">
        <v>616.3730862239554</v>
      </c>
      <c r="J12" s="12">
        <v>608.2491304703005</v>
      </c>
      <c r="K12" s="12">
        <v>477.8921856698882</v>
      </c>
      <c r="L12" s="12">
        <v>507.6082568955621</v>
      </c>
      <c r="M12" s="12">
        <v>483.4981387175991</v>
      </c>
      <c r="N12" s="12">
        <v>439.97930273715895</v>
      </c>
      <c r="O12" s="13">
        <f t="shared" si="0"/>
        <v>503.2303577394911</v>
      </c>
      <c r="P12" s="14">
        <f t="shared" si="1"/>
        <v>0.008084556189024024</v>
      </c>
      <c r="Q12" s="15" t="s">
        <v>30</v>
      </c>
      <c r="R12" s="6">
        <v>0</v>
      </c>
      <c r="S12" s="14">
        <f t="shared" si="2"/>
        <v>0</v>
      </c>
    </row>
    <row r="13" spans="1:19" ht="13.5" customHeight="1">
      <c r="A13" s="11" t="s">
        <v>31</v>
      </c>
      <c r="C13" s="12">
        <v>10764.322303140121</v>
      </c>
      <c r="D13" s="12">
        <v>10117.54135074449</v>
      </c>
      <c r="E13" s="12">
        <v>10770.136748916719</v>
      </c>
      <c r="F13" s="12">
        <v>9944.327489727995</v>
      </c>
      <c r="G13" s="12">
        <v>8101.7993742975195</v>
      </c>
      <c r="H13" s="12">
        <v>9290.974125467266</v>
      </c>
      <c r="I13" s="12">
        <v>9479.826546322982</v>
      </c>
      <c r="J13" s="12">
        <v>11212.677955526942</v>
      </c>
      <c r="K13" s="12">
        <v>9533.324085139273</v>
      </c>
      <c r="L13" s="12">
        <v>9876.419566393486</v>
      </c>
      <c r="M13" s="12">
        <v>9142.315485498086</v>
      </c>
      <c r="N13" s="12">
        <v>10334.824065439696</v>
      </c>
      <c r="O13" s="13">
        <f t="shared" si="0"/>
        <v>9880.70742471788</v>
      </c>
      <c r="P13" s="14">
        <f t="shared" si="1"/>
        <v>0.15873671596694666</v>
      </c>
      <c r="Q13" s="15" t="s">
        <v>31</v>
      </c>
      <c r="R13" s="6">
        <f aca="true" t="shared" si="3" ref="R13:R19">+O13</f>
        <v>9880.70742471788</v>
      </c>
      <c r="S13" s="14">
        <f t="shared" si="2"/>
        <v>0.16003049146717013</v>
      </c>
    </row>
    <row r="14" spans="1:19" ht="13.5" customHeight="1">
      <c r="A14" s="11" t="s">
        <v>32</v>
      </c>
      <c r="C14" s="12">
        <v>1740.5324627518598</v>
      </c>
      <c r="D14" s="12">
        <v>1688.2666609065093</v>
      </c>
      <c r="E14" s="12">
        <v>1867.81622349541</v>
      </c>
      <c r="F14" s="12">
        <v>1765.2240010557018</v>
      </c>
      <c r="G14" s="12">
        <v>1395.2507813421319</v>
      </c>
      <c r="H14" s="12">
        <v>1513.887713827156</v>
      </c>
      <c r="I14" s="12">
        <v>1575.2309945706008</v>
      </c>
      <c r="J14" s="12">
        <v>1694.8335572293804</v>
      </c>
      <c r="K14" s="12">
        <v>1644.7589150437932</v>
      </c>
      <c r="L14" s="12">
        <v>1631.3188445562319</v>
      </c>
      <c r="M14" s="12">
        <v>1475.6899542601998</v>
      </c>
      <c r="N14" s="12">
        <v>1591.481743581261</v>
      </c>
      <c r="O14" s="13">
        <f t="shared" si="0"/>
        <v>1632.0243210516862</v>
      </c>
      <c r="P14" s="14">
        <f t="shared" si="1"/>
        <v>0.026218991208448558</v>
      </c>
      <c r="Q14" s="7" t="s">
        <v>32</v>
      </c>
      <c r="R14" s="6">
        <f t="shared" si="3"/>
        <v>1632.0243210516862</v>
      </c>
      <c r="S14" s="14">
        <f t="shared" si="2"/>
        <v>0.026432687757853856</v>
      </c>
    </row>
    <row r="15" spans="1:19" ht="13.5" customHeight="1">
      <c r="A15" s="11" t="s">
        <v>33</v>
      </c>
      <c r="B15" s="11"/>
      <c r="C15" s="12">
        <v>680.535522460938</v>
      </c>
      <c r="D15" s="12">
        <v>656.271789550781</v>
      </c>
      <c r="E15" s="12">
        <v>618.342163085938</v>
      </c>
      <c r="F15" s="12">
        <v>726.792175292969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3">
        <f t="shared" si="0"/>
        <v>223.49513753255215</v>
      </c>
      <c r="P15" s="14">
        <f t="shared" si="1"/>
        <v>0.003590520662290673</v>
      </c>
      <c r="Q15" s="11" t="s">
        <v>33</v>
      </c>
      <c r="R15" s="6">
        <f t="shared" si="3"/>
        <v>223.49513753255215</v>
      </c>
      <c r="S15" s="14">
        <f t="shared" si="2"/>
        <v>0.0036197850176581175</v>
      </c>
    </row>
    <row r="16" spans="1:19" ht="13.5" customHeight="1">
      <c r="A16" s="11" t="s">
        <v>34</v>
      </c>
      <c r="B16" s="11"/>
      <c r="C16" s="12">
        <v>1082.13215637207</v>
      </c>
      <c r="D16" s="12">
        <v>1025.57627868652</v>
      </c>
      <c r="E16" s="12">
        <v>977.064544677734</v>
      </c>
      <c r="F16" s="12">
        <v>1346.64389038086</v>
      </c>
      <c r="G16" s="12">
        <v>634.235198974609</v>
      </c>
      <c r="H16" s="12">
        <v>1043.18360137939</v>
      </c>
      <c r="I16" s="12">
        <v>1183.14790344238</v>
      </c>
      <c r="J16" s="12">
        <v>1546.07354736328</v>
      </c>
      <c r="K16" s="12">
        <v>1503.01574707031</v>
      </c>
      <c r="L16" s="12">
        <v>1429.54058837891</v>
      </c>
      <c r="M16" s="12">
        <v>1028.50748825073</v>
      </c>
      <c r="N16" s="12">
        <v>511.99446105957</v>
      </c>
      <c r="O16" s="13">
        <f t="shared" si="0"/>
        <v>1109.259617169697</v>
      </c>
      <c r="P16" s="14">
        <f t="shared" si="1"/>
        <v>0.01782060951868512</v>
      </c>
      <c r="Q16" s="11" t="s">
        <v>34</v>
      </c>
      <c r="R16" s="6">
        <f t="shared" si="3"/>
        <v>1109.259617169697</v>
      </c>
      <c r="S16" s="14">
        <f t="shared" si="2"/>
        <v>0.017965855486852467</v>
      </c>
    </row>
    <row r="17" spans="1:19" ht="13.5" customHeight="1">
      <c r="A17" s="11" t="s">
        <v>35</v>
      </c>
      <c r="C17" s="12">
        <v>994.380859375</v>
      </c>
      <c r="D17" s="12">
        <v>800.549499511719</v>
      </c>
      <c r="E17" s="12">
        <v>452.861358642578</v>
      </c>
      <c r="F17" s="12">
        <v>0</v>
      </c>
      <c r="G17" s="12">
        <v>0</v>
      </c>
      <c r="H17" s="12">
        <v>0</v>
      </c>
      <c r="I17" s="12">
        <v>0</v>
      </c>
      <c r="J17" s="12">
        <v>821.766448974609</v>
      </c>
      <c r="K17" s="12">
        <v>2304.3311920166</v>
      </c>
      <c r="L17" s="12">
        <v>2364.46913909912</v>
      </c>
      <c r="M17" s="12">
        <v>1749.70338439941</v>
      </c>
      <c r="N17" s="12">
        <v>1177.8526763916</v>
      </c>
      <c r="O17" s="13">
        <f t="shared" si="0"/>
        <v>888.8262132008863</v>
      </c>
      <c r="P17" s="14">
        <f t="shared" si="1"/>
        <v>0.014279276582554446</v>
      </c>
      <c r="Q17" s="15" t="s">
        <v>35</v>
      </c>
      <c r="R17" s="6">
        <f t="shared" si="3"/>
        <v>888.8262132008863</v>
      </c>
      <c r="S17" s="14">
        <f t="shared" si="2"/>
        <v>0.014395659097405455</v>
      </c>
    </row>
    <row r="18" spans="1:19" ht="13.5" customHeight="1">
      <c r="A18" s="11" t="s">
        <v>36</v>
      </c>
      <c r="C18" s="12">
        <v>5062.0888671875</v>
      </c>
      <c r="D18" s="12">
        <v>5006.76751708984</v>
      </c>
      <c r="E18" s="12">
        <v>4718.75640869141</v>
      </c>
      <c r="F18" s="12">
        <v>2167.60913085938</v>
      </c>
      <c r="G18" s="12">
        <v>4163.1806640625</v>
      </c>
      <c r="H18" s="12">
        <v>4722.34393310547</v>
      </c>
      <c r="I18" s="12">
        <v>2004.94006347656</v>
      </c>
      <c r="J18" s="12">
        <v>5840.48645019531</v>
      </c>
      <c r="K18" s="12">
        <v>4740.99908447266</v>
      </c>
      <c r="L18" s="12">
        <v>5233.90594482422</v>
      </c>
      <c r="M18" s="12">
        <v>5034.04974365234</v>
      </c>
      <c r="N18" s="12">
        <v>4908.32192993164</v>
      </c>
      <c r="O18" s="13">
        <f t="shared" si="0"/>
        <v>4466.954144795735</v>
      </c>
      <c r="P18" s="14">
        <f t="shared" si="1"/>
        <v>0.07176304295236852</v>
      </c>
      <c r="Q18" s="15" t="s">
        <v>36</v>
      </c>
      <c r="R18" s="6">
        <f t="shared" si="3"/>
        <v>4466.954144795735</v>
      </c>
      <c r="S18" s="14">
        <f t="shared" si="2"/>
        <v>0.07234794397055887</v>
      </c>
    </row>
    <row r="19" spans="1:19" ht="13.5" customHeight="1">
      <c r="A19" s="11" t="s">
        <v>37</v>
      </c>
      <c r="C19" s="12">
        <v>759.337219238281</v>
      </c>
      <c r="D19" s="12">
        <v>1022.587890625</v>
      </c>
      <c r="E19" s="12">
        <v>1161.27697753906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1026.4951171875</v>
      </c>
      <c r="N19" s="12">
        <v>955.066589355469</v>
      </c>
      <c r="O19" s="13">
        <f t="shared" si="0"/>
        <v>410.39698282877583</v>
      </c>
      <c r="P19" s="14">
        <f t="shared" si="1"/>
        <v>0.006593158414347375</v>
      </c>
      <c r="Q19" s="15" t="s">
        <v>37</v>
      </c>
      <c r="R19" s="6">
        <f t="shared" si="3"/>
        <v>410.39698282877583</v>
      </c>
      <c r="S19" s="14">
        <f t="shared" si="2"/>
        <v>0.006646895615432921</v>
      </c>
    </row>
    <row r="20" spans="1:19" ht="13.5" customHeight="1">
      <c r="A20" s="11"/>
      <c r="O20" s="13"/>
      <c r="P20" s="13"/>
      <c r="Q20" s="7"/>
      <c r="R20" s="6"/>
      <c r="S20" s="13"/>
    </row>
    <row r="21" spans="1:19" ht="12.75">
      <c r="A21" s="16" t="s">
        <v>38</v>
      </c>
      <c r="C21" s="16">
        <f aca="true" t="shared" si="4" ref="C21:P21">+SUM(C10:C19)</f>
        <v>72964.73763179776</v>
      </c>
      <c r="D21" s="16">
        <f t="shared" si="4"/>
        <v>69674.24719011778</v>
      </c>
      <c r="E21" s="16">
        <f t="shared" si="4"/>
        <v>66483.82659244534</v>
      </c>
      <c r="F21" s="16">
        <f t="shared" si="4"/>
        <v>55800.95632362371</v>
      </c>
      <c r="G21" s="16">
        <f t="shared" si="4"/>
        <v>52309.56205749515</v>
      </c>
      <c r="H21" s="16">
        <f t="shared" si="4"/>
        <v>55986.085113525376</v>
      </c>
      <c r="I21" s="16">
        <f t="shared" si="4"/>
        <v>55385.16204833983</v>
      </c>
      <c r="J21" s="16">
        <f t="shared" si="4"/>
        <v>66235.73967742913</v>
      </c>
      <c r="K21" s="16">
        <f t="shared" si="4"/>
        <v>54566.07320404054</v>
      </c>
      <c r="L21" s="16">
        <f t="shared" si="4"/>
        <v>59468.83684158327</v>
      </c>
      <c r="M21" s="16">
        <f t="shared" si="4"/>
        <v>62599.33808898927</v>
      </c>
      <c r="N21" s="16">
        <f t="shared" si="4"/>
        <v>75476.05956697464</v>
      </c>
      <c r="O21" s="13">
        <f t="shared" si="4"/>
        <v>62245.88536136349</v>
      </c>
      <c r="P21" s="14">
        <f t="shared" si="4"/>
        <v>0.9999999999999999</v>
      </c>
      <c r="Q21" s="7" t="s">
        <v>38</v>
      </c>
      <c r="R21" s="6">
        <f>+SUM(R10:R19)</f>
        <v>61742.655003624</v>
      </c>
      <c r="S21" s="14">
        <f>+SUM(S10:S19)</f>
        <v>1</v>
      </c>
    </row>
    <row r="22" spans="3:14" ht="12.75">
      <c r="C22" s="17">
        <f aca="true" t="shared" si="5" ref="C22:N22">+C21/(+MAX($C$21:$N$21))</f>
        <v>0.9667269071863983</v>
      </c>
      <c r="D22" s="17">
        <f t="shared" si="5"/>
        <v>0.9231304282425005</v>
      </c>
      <c r="E22" s="17">
        <f t="shared" si="5"/>
        <v>0.8808597981118778</v>
      </c>
      <c r="F22" s="17">
        <f t="shared" si="5"/>
        <v>0.739319946533616</v>
      </c>
      <c r="G22" s="17">
        <f t="shared" si="5"/>
        <v>0.693061645740496</v>
      </c>
      <c r="H22" s="17">
        <f t="shared" si="5"/>
        <v>0.7417727612534596</v>
      </c>
      <c r="I22" s="17">
        <f t="shared" si="5"/>
        <v>0.7338109907445963</v>
      </c>
      <c r="J22" s="17">
        <f t="shared" si="5"/>
        <v>0.8775728364390035</v>
      </c>
      <c r="K22" s="17">
        <f t="shared" si="5"/>
        <v>0.7229586907040456</v>
      </c>
      <c r="L22" s="17">
        <f t="shared" si="5"/>
        <v>0.787916555034419</v>
      </c>
      <c r="M22" s="17">
        <f t="shared" si="5"/>
        <v>0.8293932996520699</v>
      </c>
      <c r="N22" s="17">
        <f t="shared" si="5"/>
        <v>1</v>
      </c>
    </row>
    <row r="23" spans="1:19" ht="12.75">
      <c r="A23" s="7"/>
      <c r="B23" s="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7"/>
      <c r="P23" s="7"/>
      <c r="Q23" s="7"/>
      <c r="R23" s="7"/>
      <c r="S23" s="7"/>
    </row>
    <row r="26" spans="1:16" ht="12.75">
      <c r="A26" s="4" t="s">
        <v>39</v>
      </c>
      <c r="C26" s="1">
        <f aca="true" t="shared" si="6" ref="C26:O26">+C10+C11+C12+C19</f>
        <v>52640.74546051028</v>
      </c>
      <c r="D26" s="1">
        <f t="shared" si="6"/>
        <v>50379.27409362791</v>
      </c>
      <c r="E26" s="1">
        <f t="shared" si="6"/>
        <v>47078.849144935564</v>
      </c>
      <c r="F26" s="1">
        <f t="shared" si="6"/>
        <v>39850.3596363068</v>
      </c>
      <c r="G26" s="1">
        <f t="shared" si="6"/>
        <v>38015.096038818396</v>
      </c>
      <c r="H26" s="1">
        <f t="shared" si="6"/>
        <v>39415.6957397461</v>
      </c>
      <c r="I26" s="1">
        <f t="shared" si="6"/>
        <v>41142.0165405273</v>
      </c>
      <c r="J26" s="1">
        <f t="shared" si="6"/>
        <v>45119.901718139605</v>
      </c>
      <c r="K26" s="1">
        <f t="shared" si="6"/>
        <v>34839.644180297895</v>
      </c>
      <c r="L26" s="1">
        <f t="shared" si="6"/>
        <v>38933.1827583313</v>
      </c>
      <c r="M26" s="1">
        <f t="shared" si="6"/>
        <v>44169.0720329285</v>
      </c>
      <c r="N26" s="1">
        <f t="shared" si="6"/>
        <v>56951.58469057087</v>
      </c>
      <c r="O26" s="1">
        <f t="shared" si="6"/>
        <v>44044.61850289504</v>
      </c>
      <c r="P26" s="19">
        <f>+O26/Total_2009!$O$21</f>
        <v>0.5435058251839094</v>
      </c>
    </row>
    <row r="27" ht="12.75">
      <c r="A27" s="4"/>
    </row>
    <row r="28" spans="1:16" ht="12.75">
      <c r="A28" s="4" t="s">
        <v>40</v>
      </c>
      <c r="C28" s="1">
        <f aca="true" t="shared" si="7" ref="C28:O28">+C13+C14</f>
        <v>12504.854765891982</v>
      </c>
      <c r="D28" s="1">
        <f t="shared" si="7"/>
        <v>11805.808011651</v>
      </c>
      <c r="E28" s="1">
        <f t="shared" si="7"/>
        <v>12637.95297241213</v>
      </c>
      <c r="F28" s="1">
        <f t="shared" si="7"/>
        <v>11709.551490783697</v>
      </c>
      <c r="G28" s="1">
        <f t="shared" si="7"/>
        <v>9497.050155639652</v>
      </c>
      <c r="H28" s="1">
        <f t="shared" si="7"/>
        <v>10804.861839294423</v>
      </c>
      <c r="I28" s="1">
        <f t="shared" si="7"/>
        <v>11055.057540893582</v>
      </c>
      <c r="J28" s="1">
        <f t="shared" si="7"/>
        <v>12907.511512756322</v>
      </c>
      <c r="K28" s="1">
        <f t="shared" si="7"/>
        <v>11178.083000183065</v>
      </c>
      <c r="L28" s="1">
        <f t="shared" si="7"/>
        <v>11507.738410949718</v>
      </c>
      <c r="M28" s="1">
        <f t="shared" si="7"/>
        <v>10618.005439758286</v>
      </c>
      <c r="N28" s="1">
        <f t="shared" si="7"/>
        <v>11926.305809020956</v>
      </c>
      <c r="O28" s="1">
        <f t="shared" si="7"/>
        <v>11512.731745769566</v>
      </c>
      <c r="P28" s="19">
        <f>+O28/Total_2009!$O$21</f>
        <v>0.14206586366945584</v>
      </c>
    </row>
    <row r="29" ht="12.75">
      <c r="A29" s="4"/>
    </row>
    <row r="30" spans="1:16" ht="12.75">
      <c r="A30" s="4" t="s">
        <v>41</v>
      </c>
      <c r="C30" s="1">
        <f aca="true" t="shared" si="8" ref="C30:O30">+C15+C16+C17+C18</f>
        <v>7819.137405395508</v>
      </c>
      <c r="D30" s="1">
        <f t="shared" si="8"/>
        <v>7489.16508483886</v>
      </c>
      <c r="E30" s="1">
        <f t="shared" si="8"/>
        <v>6767.02447509766</v>
      </c>
      <c r="F30" s="1">
        <f t="shared" si="8"/>
        <v>4241.045196533209</v>
      </c>
      <c r="G30" s="1">
        <f t="shared" si="8"/>
        <v>4797.415863037109</v>
      </c>
      <c r="H30" s="1">
        <f t="shared" si="8"/>
        <v>5765.52753448486</v>
      </c>
      <c r="I30" s="1">
        <f t="shared" si="8"/>
        <v>3188.08796691894</v>
      </c>
      <c r="J30" s="1">
        <f t="shared" si="8"/>
        <v>8208.3264465332</v>
      </c>
      <c r="K30" s="1">
        <f t="shared" si="8"/>
        <v>8548.34602355957</v>
      </c>
      <c r="L30" s="1">
        <f t="shared" si="8"/>
        <v>9027.91567230225</v>
      </c>
      <c r="M30" s="1">
        <f t="shared" si="8"/>
        <v>7812.26061630248</v>
      </c>
      <c r="N30" s="1">
        <f t="shared" si="8"/>
        <v>6598.16906738281</v>
      </c>
      <c r="O30" s="1">
        <f t="shared" si="8"/>
        <v>6688.535112698871</v>
      </c>
      <c r="P30" s="19">
        <f>+O30/Total_2009!$O$21</f>
        <v>0.08253579936127743</v>
      </c>
    </row>
    <row r="32" s="16" customFormat="1" ht="12.75"/>
    <row r="33" s="16" customFormat="1" ht="12.75"/>
    <row r="34" s="16" customFormat="1" ht="12.75"/>
    <row r="35" s="16" customFormat="1" ht="12.75"/>
    <row r="36" spans="3:14" s="16" customFormat="1" ht="12.7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3:14" s="16" customFormat="1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3:14" s="16" customFormat="1" ht="12.7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="16" customFormat="1" ht="12.75">
      <c r="O39" s="1"/>
    </row>
    <row r="40" s="16" customFormat="1" ht="12.75">
      <c r="P40" s="20"/>
    </row>
    <row r="41" spans="3:16" s="16" customFormat="1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0"/>
    </row>
    <row r="42" spans="1:16" s="16" customFormat="1" ht="12.75">
      <c r="A42" s="1"/>
      <c r="B42" s="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P42" s="20"/>
    </row>
    <row r="43" spans="1:16" s="16" customFormat="1" ht="12.75">
      <c r="A43" s="1"/>
      <c r="B43" s="1"/>
      <c r="N43" s="1"/>
      <c r="P43" s="20"/>
    </row>
    <row r="44" spans="1:15" s="16" customFormat="1" ht="12.75">
      <c r="A44" s="21"/>
      <c r="B44" s="1"/>
      <c r="N44" s="1"/>
      <c r="O44" s="1"/>
    </row>
    <row r="45" spans="1:15" s="16" customFormat="1" ht="12.75">
      <c r="A45" s="1"/>
      <c r="B45" s="1"/>
      <c r="N45" s="1"/>
      <c r="O45" s="1"/>
    </row>
    <row r="46" spans="1:15" s="16" customFormat="1" ht="12.75">
      <c r="A46" s="1"/>
      <c r="B46" s="1"/>
      <c r="N46" s="1"/>
      <c r="O46" s="1"/>
    </row>
    <row r="47" spans="1:15" s="16" customFormat="1" ht="12.75">
      <c r="A47" s="1"/>
      <c r="B47" s="1"/>
      <c r="N47" s="1"/>
      <c r="O47" s="1"/>
    </row>
    <row r="48" spans="1:15" s="16" customFormat="1" ht="12.75">
      <c r="A48" s="1"/>
      <c r="B48" s="1"/>
      <c r="N48" s="1"/>
      <c r="O48" s="1"/>
    </row>
    <row r="49" s="16" customFormat="1" ht="12.75">
      <c r="N49" s="1"/>
    </row>
    <row r="50" spans="1:2" s="16" customFormat="1" ht="12.75">
      <c r="A50" s="22"/>
      <c r="B50" s="23"/>
    </row>
    <row r="51" spans="1:2" s="16" customFormat="1" ht="12.75">
      <c r="A51" s="23"/>
      <c r="B51" s="23"/>
    </row>
    <row r="52" spans="1:2" s="16" customFormat="1" ht="12.75">
      <c r="A52" s="23"/>
      <c r="B52" s="23"/>
    </row>
    <row r="53" spans="1:2" s="16" customFormat="1" ht="12.75">
      <c r="A53" s="23"/>
      <c r="B53" s="23"/>
    </row>
    <row r="54" spans="1:2" s="16" customFormat="1" ht="12.75">
      <c r="A54" s="23"/>
      <c r="B54" s="23"/>
    </row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9"/>
  <sheetViews>
    <sheetView tabSelected="1" zoomScalePageLayoutView="0" workbookViewId="0" topLeftCell="A1">
      <pane xSplit="2" ySplit="9" topLeftCell="C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U5" sqref="U5:X19"/>
    </sheetView>
  </sheetViews>
  <sheetFormatPr defaultColWidth="9.140625" defaultRowHeight="12.75"/>
  <cols>
    <col min="1" max="1" width="7.28125" style="1" customWidth="1"/>
    <col min="2" max="2" width="6.00390625" style="1" customWidth="1"/>
    <col min="3" max="3" width="13.140625" style="1" customWidth="1"/>
    <col min="4" max="4" width="13.00390625" style="1" customWidth="1"/>
    <col min="5" max="14" width="14.00390625" style="1" customWidth="1"/>
    <col min="15" max="15" width="8.8515625" style="1" customWidth="1"/>
    <col min="16" max="16" width="8.140625" style="1" customWidth="1"/>
    <col min="17" max="17" width="9.7109375" style="1" customWidth="1"/>
    <col min="18" max="20" width="9.140625" style="1" customWidth="1"/>
    <col min="21" max="21" width="9.8515625" style="1" bestFit="1" customWidth="1"/>
    <col min="22" max="22" width="10.8515625" style="1" bestFit="1" customWidth="1"/>
    <col min="23" max="24" width="9.140625" style="1" customWidth="1"/>
    <col min="25" max="25" width="9.8515625" style="1" bestFit="1" customWidth="1"/>
    <col min="26" max="27" width="9.140625" style="1" customWidth="1"/>
    <col min="28" max="28" width="9.8515625" style="1" bestFit="1" customWidth="1"/>
    <col min="29" max="16384" width="9.140625" style="1" customWidth="1"/>
  </cols>
  <sheetData>
    <row r="1" ht="12.75">
      <c r="N1" s="1" t="s">
        <v>0</v>
      </c>
    </row>
    <row r="2" spans="1:16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16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</row>
    <row r="4" spans="1:16" ht="12.75">
      <c r="A4" s="2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</row>
    <row r="5" spans="21:24" ht="12.75">
      <c r="U5" s="28"/>
      <c r="V5" s="28"/>
      <c r="W5" s="28"/>
      <c r="X5" s="28"/>
    </row>
    <row r="6" spans="3:19" ht="12.75">
      <c r="C6" s="5">
        <v>2009</v>
      </c>
      <c r="D6" s="5">
        <v>2009</v>
      </c>
      <c r="E6" s="5">
        <v>2009</v>
      </c>
      <c r="F6" s="5">
        <v>2009</v>
      </c>
      <c r="G6" s="5">
        <v>2009</v>
      </c>
      <c r="H6" s="5">
        <v>2009</v>
      </c>
      <c r="I6" s="5">
        <v>2009</v>
      </c>
      <c r="J6" s="5">
        <v>2009</v>
      </c>
      <c r="K6" s="5">
        <v>2009</v>
      </c>
      <c r="L6" s="5">
        <v>2009</v>
      </c>
      <c r="M6" s="5">
        <v>2009</v>
      </c>
      <c r="N6" s="5">
        <v>2009</v>
      </c>
      <c r="O6" s="5">
        <v>2009</v>
      </c>
      <c r="P6" s="6"/>
      <c r="Q6" s="7"/>
      <c r="R6" s="5">
        <v>2009</v>
      </c>
      <c r="S6" s="6" t="s">
        <v>4</v>
      </c>
    </row>
    <row r="7" spans="3:19" ht="12.75"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/>
      <c r="Q7" s="7"/>
      <c r="R7" s="6" t="s">
        <v>17</v>
      </c>
      <c r="S7" s="6" t="s">
        <v>18</v>
      </c>
    </row>
    <row r="8" spans="3:19" ht="12.75">
      <c r="C8" s="6">
        <v>7</v>
      </c>
      <c r="D8" s="6">
        <v>4</v>
      </c>
      <c r="E8" s="6">
        <v>4</v>
      </c>
      <c r="F8" s="6">
        <v>13</v>
      </c>
      <c r="G8" s="6">
        <v>29</v>
      </c>
      <c r="H8" s="6">
        <v>25</v>
      </c>
      <c r="I8" s="6">
        <v>29</v>
      </c>
      <c r="J8" s="6">
        <v>18</v>
      </c>
      <c r="K8" s="6">
        <v>29</v>
      </c>
      <c r="L8" s="6">
        <v>22</v>
      </c>
      <c r="M8" s="6">
        <v>17</v>
      </c>
      <c r="N8" s="6">
        <v>17</v>
      </c>
      <c r="O8" s="6" t="s">
        <v>19</v>
      </c>
      <c r="P8" s="6"/>
      <c r="Q8" s="7"/>
      <c r="R8" s="6" t="s">
        <v>19</v>
      </c>
      <c r="S8" s="6" t="s">
        <v>20</v>
      </c>
    </row>
    <row r="9" spans="1:19" ht="13.5" customHeight="1">
      <c r="A9" s="8" t="s">
        <v>21</v>
      </c>
      <c r="C9" s="9" t="s">
        <v>22</v>
      </c>
      <c r="D9" s="9" t="s">
        <v>23</v>
      </c>
      <c r="E9" s="9" t="s">
        <v>24</v>
      </c>
      <c r="F9" s="9" t="s">
        <v>25</v>
      </c>
      <c r="G9" s="9" t="s">
        <v>25</v>
      </c>
      <c r="H9" s="9" t="s">
        <v>26</v>
      </c>
      <c r="I9" s="10" t="s">
        <v>26</v>
      </c>
      <c r="J9" s="10" t="s">
        <v>27</v>
      </c>
      <c r="K9" s="10" t="s">
        <v>25</v>
      </c>
      <c r="L9" s="10" t="s">
        <v>25</v>
      </c>
      <c r="M9" s="10" t="s">
        <v>22</v>
      </c>
      <c r="N9" s="10" t="s">
        <v>23</v>
      </c>
      <c r="O9" s="6"/>
      <c r="P9" s="6"/>
      <c r="Q9" s="7"/>
      <c r="R9" s="6"/>
      <c r="S9" s="6"/>
    </row>
    <row r="10" spans="1:24" ht="13.5" customHeight="1">
      <c r="A10" s="11" t="s">
        <v>28</v>
      </c>
      <c r="C10" s="12">
        <v>32706.39017868042</v>
      </c>
      <c r="D10" s="12">
        <v>33839.8837661743</v>
      </c>
      <c r="E10" s="12">
        <v>34051.593662262</v>
      </c>
      <c r="F10" s="12">
        <v>21938.0171728134</v>
      </c>
      <c r="G10" s="12">
        <v>19468.257327795</v>
      </c>
      <c r="H10" s="12">
        <v>22061.6825683117</v>
      </c>
      <c r="I10" s="12">
        <v>24623.0094301701</v>
      </c>
      <c r="J10" s="12">
        <v>26268.4341406822</v>
      </c>
      <c r="K10" s="12">
        <v>19871.9929831028</v>
      </c>
      <c r="L10" s="12">
        <v>20859.4134278297</v>
      </c>
      <c r="M10" s="12">
        <v>23804.269285202</v>
      </c>
      <c r="N10" s="12">
        <v>38234.1182656288</v>
      </c>
      <c r="O10" s="6">
        <f aca="true" t="shared" si="0" ref="O10:O19">+AVERAGE(C10:N10)</f>
        <v>26477.25518405437</v>
      </c>
      <c r="P10" s="24">
        <f aca="true" t="shared" si="1" ref="P10:P19">+O10/$O$21</f>
        <v>0.3267264632220286</v>
      </c>
      <c r="Q10" s="15" t="s">
        <v>28</v>
      </c>
      <c r="R10" s="6">
        <f>+O10</f>
        <v>26477.25518405437</v>
      </c>
      <c r="S10" s="24">
        <f aca="true" t="shared" si="2" ref="S10:S19">+R10/$R$21</f>
        <v>0.32887231073411155</v>
      </c>
      <c r="X10" s="21"/>
    </row>
    <row r="11" spans="1:24" ht="13.5" customHeight="1">
      <c r="A11" s="11" t="s">
        <v>29</v>
      </c>
      <c r="C11" s="12">
        <v>19057.78583358294</v>
      </c>
      <c r="D11" s="12">
        <v>15505.014048490453</v>
      </c>
      <c r="E11" s="12">
        <v>11647.329927311966</v>
      </c>
      <c r="F11" s="12">
        <v>17396.41863225166</v>
      </c>
      <c r="G11" s="12">
        <v>18001.16762450701</v>
      </c>
      <c r="H11" s="12">
        <v>16820.892396411477</v>
      </c>
      <c r="I11" s="12">
        <v>16047.927313702634</v>
      </c>
      <c r="J11" s="12">
        <v>18327.812225679972</v>
      </c>
      <c r="K11" s="12">
        <v>14582.328684785989</v>
      </c>
      <c r="L11" s="12">
        <v>17678.306927129845</v>
      </c>
      <c r="M11" s="12">
        <v>18853.685155746207</v>
      </c>
      <c r="N11" s="12">
        <v>17321.558048364135</v>
      </c>
      <c r="O11" s="6">
        <f t="shared" si="0"/>
        <v>16770.01890149702</v>
      </c>
      <c r="P11" s="24">
        <f t="shared" si="1"/>
        <v>0.206940218151936</v>
      </c>
      <c r="Q11" s="15" t="s">
        <v>29</v>
      </c>
      <c r="R11" s="6">
        <f>+O11</f>
        <v>16770.01890149702</v>
      </c>
      <c r="S11" s="24">
        <f t="shared" si="2"/>
        <v>0.20829934329867833</v>
      </c>
      <c r="X11" s="21"/>
    </row>
    <row r="12" spans="1:24" ht="13.5" customHeight="1">
      <c r="A12" s="11" t="s">
        <v>30</v>
      </c>
      <c r="C12" s="12">
        <v>575.0900285386421</v>
      </c>
      <c r="D12" s="12">
        <v>393.6160021687464</v>
      </c>
      <c r="E12" s="12">
        <v>379.7615701093326</v>
      </c>
      <c r="F12" s="12">
        <v>581.3704798394386</v>
      </c>
      <c r="G12" s="12">
        <v>600.5947618149921</v>
      </c>
      <c r="H12" s="12">
        <v>578.9969449429227</v>
      </c>
      <c r="I12" s="12">
        <v>519.4194270200661</v>
      </c>
      <c r="J12" s="12">
        <v>576.9294973806266</v>
      </c>
      <c r="K12" s="12">
        <v>490.34390928441076</v>
      </c>
      <c r="L12" s="12">
        <v>552.8422694949556</v>
      </c>
      <c r="M12" s="12">
        <v>579.1036778719931</v>
      </c>
      <c r="N12" s="12">
        <v>517.0748485360634</v>
      </c>
      <c r="O12" s="6">
        <f t="shared" si="0"/>
        <v>528.7619514168492</v>
      </c>
      <c r="P12" s="24">
        <f t="shared" si="1"/>
        <v>0.006524865250263869</v>
      </c>
      <c r="Q12" s="15" t="s">
        <v>30</v>
      </c>
      <c r="R12" s="6">
        <v>0</v>
      </c>
      <c r="S12" s="24">
        <f t="shared" si="2"/>
        <v>0</v>
      </c>
      <c r="X12" s="21"/>
    </row>
    <row r="13" spans="1:24" ht="13.5" customHeight="1">
      <c r="A13" s="11" t="s">
        <v>31</v>
      </c>
      <c r="C13" s="12">
        <v>14320.979701849406</v>
      </c>
      <c r="D13" s="12">
        <v>13559.793168411315</v>
      </c>
      <c r="E13" s="12">
        <v>14221.87467733846</v>
      </c>
      <c r="F13" s="12">
        <v>14968.330070513914</v>
      </c>
      <c r="G13" s="12">
        <v>13060.07309427483</v>
      </c>
      <c r="H13" s="12">
        <v>15502.602011212357</v>
      </c>
      <c r="I13" s="12">
        <v>15849.998424931915</v>
      </c>
      <c r="J13" s="12">
        <v>18466.818505539006</v>
      </c>
      <c r="K13" s="12">
        <v>15731.200119247114</v>
      </c>
      <c r="L13" s="12">
        <v>15529.7091685022</v>
      </c>
      <c r="M13" s="12">
        <v>14851.957343441105</v>
      </c>
      <c r="N13" s="12">
        <v>15435.95502807272</v>
      </c>
      <c r="O13" s="6">
        <f t="shared" si="0"/>
        <v>15124.940942777861</v>
      </c>
      <c r="P13" s="24">
        <f t="shared" si="1"/>
        <v>0.1866401341953285</v>
      </c>
      <c r="Q13" s="15" t="s">
        <v>31</v>
      </c>
      <c r="R13" s="6">
        <f aca="true" t="shared" si="3" ref="R13:R19">+O13</f>
        <v>15124.940942777861</v>
      </c>
      <c r="S13" s="24">
        <f t="shared" si="2"/>
        <v>0.18786593410044886</v>
      </c>
      <c r="X13" s="21"/>
    </row>
    <row r="14" spans="1:24" ht="13.5" customHeight="1">
      <c r="A14" s="11" t="s">
        <v>32</v>
      </c>
      <c r="C14" s="12">
        <v>2355.7249843154495</v>
      </c>
      <c r="D14" s="12">
        <v>2262.6590731286847</v>
      </c>
      <c r="E14" s="12">
        <v>2388.708024344568</v>
      </c>
      <c r="F14" s="12">
        <v>2528.855583649484</v>
      </c>
      <c r="G14" s="12">
        <v>2142.952000025652</v>
      </c>
      <c r="H14" s="12">
        <v>2362.131608477567</v>
      </c>
      <c r="I14" s="12">
        <v>2590.68703039038</v>
      </c>
      <c r="J14" s="12">
        <v>2794.9068133696437</v>
      </c>
      <c r="K14" s="12">
        <v>2647.2458875278094</v>
      </c>
      <c r="L14" s="12">
        <v>2618.3720921789336</v>
      </c>
      <c r="M14" s="12">
        <v>2550.628754276209</v>
      </c>
      <c r="N14" s="12">
        <v>2641.1143002354297</v>
      </c>
      <c r="O14" s="6">
        <f t="shared" si="0"/>
        <v>2490.3321793266514</v>
      </c>
      <c r="P14" s="24">
        <f t="shared" si="1"/>
        <v>0.030730429553340537</v>
      </c>
      <c r="Q14" s="7" t="s">
        <v>32</v>
      </c>
      <c r="R14" s="6">
        <f t="shared" si="3"/>
        <v>2490.3321793266514</v>
      </c>
      <c r="S14" s="24">
        <f t="shared" si="2"/>
        <v>0.0309322583710983</v>
      </c>
      <c r="X14" s="21"/>
    </row>
    <row r="15" spans="1:24" ht="13.5" customHeight="1">
      <c r="A15" s="11" t="s">
        <v>33</v>
      </c>
      <c r="B15" s="11"/>
      <c r="C15" s="12">
        <v>680.5355224609375</v>
      </c>
      <c r="D15" s="12">
        <v>656.271789550781</v>
      </c>
      <c r="E15" s="12">
        <v>618.342163085938</v>
      </c>
      <c r="F15" s="12">
        <v>726.792175292969</v>
      </c>
      <c r="G15" s="12">
        <v>743.575988769531</v>
      </c>
      <c r="H15" s="12">
        <v>888.642883300781</v>
      </c>
      <c r="I15" s="12">
        <v>868.63525390625</v>
      </c>
      <c r="J15" s="12">
        <v>905.738525390625</v>
      </c>
      <c r="K15" s="12">
        <v>872.124328613281</v>
      </c>
      <c r="L15" s="12">
        <v>735.793212890625</v>
      </c>
      <c r="M15" s="12">
        <v>674.420654296875</v>
      </c>
      <c r="N15" s="12">
        <v>639.562561035156</v>
      </c>
      <c r="O15" s="6">
        <f t="shared" si="0"/>
        <v>750.8695882161459</v>
      </c>
      <c r="P15" s="24">
        <f t="shared" si="1"/>
        <v>0.009265649448685638</v>
      </c>
      <c r="Q15" s="11" t="s">
        <v>33</v>
      </c>
      <c r="R15" s="6">
        <f t="shared" si="3"/>
        <v>750.8695882161459</v>
      </c>
      <c r="S15" s="24">
        <f t="shared" si="2"/>
        <v>0.009326503628115186</v>
      </c>
      <c r="X15" s="21"/>
    </row>
    <row r="16" spans="1:24" ht="13.5" customHeight="1">
      <c r="A16" s="11" t="s">
        <v>34</v>
      </c>
      <c r="B16" s="11"/>
      <c r="C16" s="12">
        <v>2879.077102661133</v>
      </c>
      <c r="D16" s="12">
        <v>3112.51029968262</v>
      </c>
      <c r="E16" s="12">
        <v>3152.50344848633</v>
      </c>
      <c r="F16" s="12">
        <v>2895.7262878418</v>
      </c>
      <c r="G16" s="12">
        <v>2004.94979858398</v>
      </c>
      <c r="H16" s="12">
        <v>2761.51313018799</v>
      </c>
      <c r="I16" s="12">
        <v>2955.91867828369</v>
      </c>
      <c r="J16" s="12">
        <v>3010.25020217896</v>
      </c>
      <c r="K16" s="12">
        <v>3017.30828857422</v>
      </c>
      <c r="L16" s="12">
        <v>1897.88530397415</v>
      </c>
      <c r="M16" s="12">
        <v>2549.59775924683</v>
      </c>
      <c r="N16" s="12">
        <v>1813.00813293457</v>
      </c>
      <c r="O16" s="6">
        <f t="shared" si="0"/>
        <v>2670.854036053023</v>
      </c>
      <c r="P16" s="24">
        <f t="shared" si="1"/>
        <v>0.03295804972667338</v>
      </c>
      <c r="Q16" s="11" t="s">
        <v>34</v>
      </c>
      <c r="R16" s="6">
        <f t="shared" si="3"/>
        <v>2670.854036053023</v>
      </c>
      <c r="S16" s="24">
        <f t="shared" si="2"/>
        <v>0.03317450892716682</v>
      </c>
      <c r="X16" s="21"/>
    </row>
    <row r="17" spans="1:24" ht="13.5" customHeight="1">
      <c r="A17" s="11" t="s">
        <v>35</v>
      </c>
      <c r="C17" s="12">
        <v>2132.020248413086</v>
      </c>
      <c r="D17" s="12">
        <v>2075.36459350586</v>
      </c>
      <c r="E17" s="12">
        <v>1531.16696166992</v>
      </c>
      <c r="F17" s="12">
        <v>2752.88668060303</v>
      </c>
      <c r="G17" s="12">
        <v>4559.07524871826</v>
      </c>
      <c r="H17" s="12">
        <v>3539.63017654419</v>
      </c>
      <c r="I17" s="12">
        <v>3412.05931091309</v>
      </c>
      <c r="J17" s="12">
        <v>1636.03755569458</v>
      </c>
      <c r="K17" s="12">
        <v>2553.91690444946</v>
      </c>
      <c r="L17" s="12">
        <v>3698.10852813721</v>
      </c>
      <c r="M17" s="12">
        <v>2678.30947113037</v>
      </c>
      <c r="N17" s="12">
        <v>2405.75399780273</v>
      </c>
      <c r="O17" s="6">
        <f t="shared" si="0"/>
        <v>2747.860806465149</v>
      </c>
      <c r="P17" s="24">
        <f t="shared" si="1"/>
        <v>0.03390830493877925</v>
      </c>
      <c r="Q17" s="15" t="s">
        <v>35</v>
      </c>
      <c r="R17" s="6">
        <f t="shared" si="3"/>
        <v>2747.860806465149</v>
      </c>
      <c r="S17" s="24">
        <f t="shared" si="2"/>
        <v>0.03413100514822749</v>
      </c>
      <c r="V17" s="16"/>
      <c r="W17" s="16"/>
      <c r="X17" s="21"/>
    </row>
    <row r="18" spans="1:24" ht="13.5" customHeight="1">
      <c r="A18" s="11" t="s">
        <v>36</v>
      </c>
      <c r="C18" s="12">
        <v>13920.498046875</v>
      </c>
      <c r="D18" s="12">
        <v>12362.2460327148</v>
      </c>
      <c r="E18" s="12">
        <v>13766.1089477539</v>
      </c>
      <c r="F18" s="12">
        <v>10798.6032714844</v>
      </c>
      <c r="G18" s="12">
        <v>12006.3520507813</v>
      </c>
      <c r="H18" s="12">
        <v>14179.905456543</v>
      </c>
      <c r="I18" s="12">
        <v>11833.3502197266</v>
      </c>
      <c r="J18" s="12">
        <v>15381.0743408203</v>
      </c>
      <c r="K18" s="12">
        <v>13209.6318969727</v>
      </c>
      <c r="L18" s="12">
        <v>13487.9016571045</v>
      </c>
      <c r="M18" s="12">
        <v>12430.7269897461</v>
      </c>
      <c r="N18" s="12">
        <v>12784.7037658691</v>
      </c>
      <c r="O18" s="6">
        <f t="shared" si="0"/>
        <v>13013.425223032644</v>
      </c>
      <c r="P18" s="24">
        <f t="shared" si="1"/>
        <v>0.1605842587522596</v>
      </c>
      <c r="Q18" s="15" t="s">
        <v>36</v>
      </c>
      <c r="R18" s="6">
        <f t="shared" si="3"/>
        <v>13013.425223032644</v>
      </c>
      <c r="S18" s="24">
        <f t="shared" si="2"/>
        <v>0.16163893099620655</v>
      </c>
      <c r="V18" s="16"/>
      <c r="W18" s="16"/>
      <c r="X18" s="21"/>
    </row>
    <row r="19" spans="1:24" ht="13.5" customHeight="1">
      <c r="A19" s="11" t="s">
        <v>37</v>
      </c>
      <c r="C19" s="12">
        <v>857.9021224975586</v>
      </c>
      <c r="D19" s="12">
        <v>1156.5486907959</v>
      </c>
      <c r="E19" s="12">
        <v>1309.61275242269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1159.81548163295</v>
      </c>
      <c r="N19" s="12">
        <v>1080.15039736032</v>
      </c>
      <c r="O19" s="6">
        <f t="shared" si="0"/>
        <v>463.66912039245153</v>
      </c>
      <c r="P19" s="24">
        <f t="shared" si="1"/>
        <v>0.005721626760704772</v>
      </c>
      <c r="Q19" s="15" t="s">
        <v>37</v>
      </c>
      <c r="R19" s="6">
        <f t="shared" si="3"/>
        <v>463.66912039245153</v>
      </c>
      <c r="S19" s="24">
        <f t="shared" si="2"/>
        <v>0.005759204795947</v>
      </c>
      <c r="V19" s="16"/>
      <c r="X19" s="21"/>
    </row>
    <row r="20" spans="1:19" ht="13.5" customHeight="1">
      <c r="A20" s="11"/>
      <c r="O20" s="6"/>
      <c r="P20" s="6"/>
      <c r="Q20" s="7"/>
      <c r="R20" s="6"/>
      <c r="S20" s="6"/>
    </row>
    <row r="21" spans="1:19" ht="12.75">
      <c r="A21" s="16" t="s">
        <v>38</v>
      </c>
      <c r="C21" s="16">
        <f aca="true" t="shared" si="4" ref="C21:N21">+SUM(C10:C19)</f>
        <v>89486.00376987457</v>
      </c>
      <c r="D21" s="16">
        <f t="shared" si="4"/>
        <v>84923.90746462345</v>
      </c>
      <c r="E21" s="16">
        <f t="shared" si="4"/>
        <v>83067.00213478511</v>
      </c>
      <c r="F21" s="16">
        <f>+SUM(F10:F19)</f>
        <v>74587.0003542901</v>
      </c>
      <c r="G21" s="16">
        <f>+SUM(G10:G19)</f>
        <v>72586.99789527056</v>
      </c>
      <c r="H21" s="16">
        <f>+SUM(H10:H19)</f>
        <v>78695.99717593197</v>
      </c>
      <c r="I21" s="16">
        <f>+SUM(I10:I19)</f>
        <v>78701.00508904473</v>
      </c>
      <c r="J21" s="16">
        <f t="shared" si="4"/>
        <v>87368.0018067359</v>
      </c>
      <c r="K21" s="16">
        <f t="shared" si="4"/>
        <v>72976.09300255778</v>
      </c>
      <c r="L21" s="16">
        <f t="shared" si="4"/>
        <v>77058.33258724213</v>
      </c>
      <c r="M21" s="16">
        <f t="shared" si="4"/>
        <v>80132.51457259063</v>
      </c>
      <c r="N21" s="16">
        <f t="shared" si="4"/>
        <v>92872.99934583904</v>
      </c>
      <c r="O21" s="13">
        <f>+AVERAGE(C21:N21)</f>
        <v>81037.98793323216</v>
      </c>
      <c r="P21" s="24">
        <f>+SUM(P10:P19)</f>
        <v>1.0000000000000002</v>
      </c>
      <c r="Q21" s="7" t="s">
        <v>38</v>
      </c>
      <c r="R21" s="6">
        <f>+SUM(R10:R19)</f>
        <v>80509.22598181531</v>
      </c>
      <c r="S21" s="24">
        <f>+SUM(S10:S19)</f>
        <v>1</v>
      </c>
    </row>
    <row r="22" spans="3:14" ht="12.75">
      <c r="C22" s="17">
        <f aca="true" t="shared" si="5" ref="C22:N22">+C21/(+MAX($C$21:$N$21))</f>
        <v>0.9635308905729207</v>
      </c>
      <c r="D22" s="17">
        <f t="shared" si="5"/>
        <v>0.9144090108297797</v>
      </c>
      <c r="E22" s="17">
        <f t="shared" si="5"/>
        <v>0.8944149830400275</v>
      </c>
      <c r="F22" s="17">
        <f t="shared" si="5"/>
        <v>0.8031074788114054</v>
      </c>
      <c r="G22" s="17">
        <f t="shared" si="5"/>
        <v>0.7815726681225424</v>
      </c>
      <c r="H22" s="17">
        <f t="shared" si="5"/>
        <v>0.8473506587515822</v>
      </c>
      <c r="I22" s="17">
        <f t="shared" si="5"/>
        <v>0.8474045809156991</v>
      </c>
      <c r="J22" s="17">
        <f t="shared" si="5"/>
        <v>0.940725532954915</v>
      </c>
      <c r="K22" s="17">
        <f t="shared" si="5"/>
        <v>0.7857622077091593</v>
      </c>
      <c r="L22" s="17">
        <f t="shared" si="5"/>
        <v>0.829717281987346</v>
      </c>
      <c r="M22" s="17">
        <f t="shared" si="5"/>
        <v>0.8628182048282345</v>
      </c>
      <c r="N22" s="17">
        <f t="shared" si="5"/>
        <v>1</v>
      </c>
    </row>
    <row r="23" spans="1:19" ht="12.75">
      <c r="A23" s="7"/>
      <c r="B23" s="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7"/>
      <c r="P23" s="7"/>
      <c r="Q23" s="7"/>
      <c r="R23" s="7"/>
      <c r="S23" s="7"/>
    </row>
    <row r="26" spans="1:15" ht="12.75">
      <c r="A26" s="4" t="s">
        <v>39</v>
      </c>
      <c r="C26" s="1">
        <f aca="true" t="shared" si="6" ref="C26:O26">+C10+C11+C12+C19</f>
        <v>53197.16816329956</v>
      </c>
      <c r="D26" s="1">
        <f t="shared" si="6"/>
        <v>50895.0625076294</v>
      </c>
      <c r="E26" s="1">
        <f t="shared" si="6"/>
        <v>47388.29791210599</v>
      </c>
      <c r="F26" s="1">
        <f>+F10+F11+F12+F19</f>
        <v>39915.8062849045</v>
      </c>
      <c r="G26" s="1">
        <f>+G10+G11+G12+G19</f>
        <v>38070.01971411701</v>
      </c>
      <c r="H26" s="1">
        <f>+H10+H11+H12+H19</f>
        <v>39461.57190966609</v>
      </c>
      <c r="I26" s="1">
        <f>+I10+I11+I12+I19</f>
        <v>41190.3561708928</v>
      </c>
      <c r="J26" s="1">
        <f t="shared" si="6"/>
        <v>45173.1758637428</v>
      </c>
      <c r="K26" s="1">
        <f t="shared" si="6"/>
        <v>34944.6655771732</v>
      </c>
      <c r="L26" s="1">
        <f t="shared" si="6"/>
        <v>39090.5626244545</v>
      </c>
      <c r="M26" s="1">
        <f t="shared" si="6"/>
        <v>44396.873600453146</v>
      </c>
      <c r="N26" s="1">
        <f t="shared" si="6"/>
        <v>57152.90155988932</v>
      </c>
      <c r="O26" s="1">
        <f t="shared" si="6"/>
        <v>44239.70515736069</v>
      </c>
    </row>
    <row r="27" ht="12.75">
      <c r="A27" s="4"/>
    </row>
    <row r="28" spans="1:15" ht="12.75">
      <c r="A28" s="4" t="s">
        <v>40</v>
      </c>
      <c r="C28" s="1">
        <f aca="true" t="shared" si="7" ref="C28:O28">+C13+C14</f>
        <v>16676.704686164856</v>
      </c>
      <c r="D28" s="1">
        <f t="shared" si="7"/>
        <v>15822.45224154</v>
      </c>
      <c r="E28" s="1">
        <f t="shared" si="7"/>
        <v>16610.582701683026</v>
      </c>
      <c r="F28" s="1">
        <f>+F13+F14</f>
        <v>17497.185654163397</v>
      </c>
      <c r="G28" s="1">
        <f>+G13+G14</f>
        <v>15203.025094300483</v>
      </c>
      <c r="H28" s="1">
        <f>+H13+H14</f>
        <v>17864.733619689923</v>
      </c>
      <c r="I28" s="1">
        <f>+I13+I14</f>
        <v>18440.685455322295</v>
      </c>
      <c r="J28" s="1">
        <f t="shared" si="7"/>
        <v>21261.725318908648</v>
      </c>
      <c r="K28" s="1">
        <f t="shared" si="7"/>
        <v>18378.446006774924</v>
      </c>
      <c r="L28" s="1">
        <f t="shared" si="7"/>
        <v>18148.081260681134</v>
      </c>
      <c r="M28" s="1">
        <f t="shared" si="7"/>
        <v>17402.586097717314</v>
      </c>
      <c r="N28" s="1">
        <f t="shared" si="7"/>
        <v>18077.06932830815</v>
      </c>
      <c r="O28" s="1">
        <f t="shared" si="7"/>
        <v>17615.27312210451</v>
      </c>
    </row>
    <row r="29" ht="12.75">
      <c r="A29" s="4"/>
    </row>
    <row r="30" spans="1:15" ht="12.75">
      <c r="A30" s="4" t="s">
        <v>41</v>
      </c>
      <c r="C30" s="1">
        <f aca="true" t="shared" si="8" ref="C30:O30">+C15+C16+C17+C18</f>
        <v>19612.130920410156</v>
      </c>
      <c r="D30" s="1">
        <f t="shared" si="8"/>
        <v>18206.39271545406</v>
      </c>
      <c r="E30" s="1">
        <f t="shared" si="8"/>
        <v>19068.121520996086</v>
      </c>
      <c r="F30" s="1">
        <f>+F15+F16+F17+F18</f>
        <v>17174.0084152222</v>
      </c>
      <c r="G30" s="1">
        <f>+G15+G16+G17+G18</f>
        <v>19313.95308685307</v>
      </c>
      <c r="H30" s="1">
        <f>+H15+H16+H17+H18</f>
        <v>21369.69164657596</v>
      </c>
      <c r="I30" s="1">
        <f>+I15+I16+I17+I18</f>
        <v>19069.96346282963</v>
      </c>
      <c r="J30" s="1">
        <f t="shared" si="8"/>
        <v>20933.100624084465</v>
      </c>
      <c r="K30" s="1">
        <f t="shared" si="8"/>
        <v>19652.981418609663</v>
      </c>
      <c r="L30" s="1">
        <f t="shared" si="8"/>
        <v>19819.688702106483</v>
      </c>
      <c r="M30" s="1">
        <f t="shared" si="8"/>
        <v>18333.054874420173</v>
      </c>
      <c r="N30" s="1">
        <f t="shared" si="8"/>
        <v>17643.028457641558</v>
      </c>
      <c r="O30" s="1">
        <f t="shared" si="8"/>
        <v>19183.00965376696</v>
      </c>
    </row>
    <row r="32" s="16" customFormat="1" ht="12.75">
      <c r="O32" s="25"/>
    </row>
    <row r="33" s="16" customFormat="1" ht="12.75">
      <c r="O33" s="25"/>
    </row>
    <row r="34" s="16" customFormat="1" ht="12.75"/>
    <row r="35" s="16" customFormat="1" ht="12.75">
      <c r="O35" s="25"/>
    </row>
    <row r="36" spans="15:16" s="16" customFormat="1" ht="12.75">
      <c r="O36" s="25"/>
      <c r="P36" s="20"/>
    </row>
    <row r="37" s="16" customFormat="1" ht="12.75"/>
    <row r="38" s="16" customFormat="1" ht="12.75"/>
    <row r="39" spans="1:14" s="16" customFormat="1" ht="12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16" customFormat="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s="16" customFormat="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s="16" customFormat="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5" s="16" customFormat="1" ht="12.75">
      <c r="A43" s="23"/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0"/>
    </row>
    <row r="44" spans="1:14" s="16" customFormat="1" ht="12.75">
      <c r="A44" s="22"/>
      <c r="B44" s="23"/>
      <c r="C44" s="2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3" s="16" customFormat="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s="16" customFormat="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4" s="16" customFormat="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6" s="16" customFormat="1" ht="12.75">
      <c r="A48" s="23"/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0"/>
      <c r="P48" s="20"/>
    </row>
    <row r="49" s="16" customFormat="1" ht="12.75"/>
    <row r="50" spans="1:14" s="16" customFormat="1" ht="12.75">
      <c r="A50" s="22"/>
      <c r="B50" s="23"/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3" s="16" customFormat="1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s="16" customFormat="1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s="16" customFormat="1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5" s="16" customFormat="1" ht="12.75">
      <c r="A54" s="23"/>
      <c r="B54" s="2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0"/>
      <c r="O54" s="20"/>
    </row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pans="1:14" s="16" customFormat="1" ht="12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16" customFormat="1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s="16" customFormat="1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16" customFormat="1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5" s="16" customFormat="1" ht="12.75">
      <c r="A66" s="23"/>
      <c r="B66" s="2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0"/>
    </row>
    <row r="67" spans="1:14" s="16" customFormat="1" ht="12.75">
      <c r="A67" s="22"/>
      <c r="B67" s="23"/>
      <c r="C67" s="2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16" customFormat="1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16" customFormat="1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16" customFormat="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5" s="16" customFormat="1" ht="12.75">
      <c r="A71" s="23"/>
      <c r="B71" s="2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0"/>
    </row>
    <row r="72" s="16" customFormat="1" ht="12.75"/>
    <row r="73" s="16" customFormat="1" ht="12.75"/>
    <row r="74" s="16" customFormat="1" ht="12.75"/>
    <row r="75" s="16" customFormat="1" ht="12.75"/>
    <row r="76" spans="13:15" s="16" customFormat="1" ht="12.75">
      <c r="M76" s="26"/>
      <c r="N76" s="12"/>
      <c r="O76" s="1"/>
    </row>
    <row r="77" spans="13:14" s="16" customFormat="1" ht="12.75">
      <c r="M77" s="26"/>
      <c r="N77" s="12"/>
    </row>
    <row r="78" spans="13:14" s="16" customFormat="1" ht="12.75">
      <c r="M78" s="26"/>
      <c r="N78" s="12"/>
    </row>
    <row r="79" spans="13:14" s="16" customFormat="1" ht="12.75">
      <c r="M79" s="26"/>
      <c r="N79" s="12"/>
    </row>
    <row r="80" spans="13:14" s="16" customFormat="1" ht="12.75">
      <c r="M80" s="26"/>
      <c r="N80" s="12"/>
    </row>
    <row r="81" spans="13:15" s="16" customFormat="1" ht="12.75">
      <c r="M81" s="26"/>
      <c r="N81" s="12"/>
      <c r="O81" s="1"/>
    </row>
    <row r="82" spans="13:15" s="16" customFormat="1" ht="12.75">
      <c r="M82" s="26"/>
      <c r="N82" s="12"/>
      <c r="O82" s="1"/>
    </row>
    <row r="83" spans="13:15" s="16" customFormat="1" ht="12.75">
      <c r="M83" s="26"/>
      <c r="N83" s="12"/>
      <c r="O83" s="1"/>
    </row>
    <row r="84" spans="13:15" s="16" customFormat="1" ht="12.75">
      <c r="M84" s="26"/>
      <c r="N84" s="12"/>
      <c r="O84" s="1"/>
    </row>
    <row r="85" spans="13:15" s="16" customFormat="1" ht="12.75">
      <c r="M85" s="26"/>
      <c r="N85" s="12"/>
      <c r="O85" s="1"/>
    </row>
    <row r="86" spans="14:15" s="16" customFormat="1" ht="12.75">
      <c r="N86"/>
      <c r="O86" s="1"/>
    </row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pans="1:26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</sheetData>
  <sheetProtection/>
  <mergeCells count="1">
    <mergeCell ref="U5:X5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amcneally</cp:lastModifiedBy>
  <dcterms:created xsi:type="dcterms:W3CDTF">2010-02-19T19:30:51Z</dcterms:created>
  <dcterms:modified xsi:type="dcterms:W3CDTF">2010-05-14T13:51:10Z</dcterms:modified>
  <cp:category/>
  <cp:version/>
  <cp:contentType/>
  <cp:contentStatus/>
</cp:coreProperties>
</file>